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/>
  <mc:AlternateContent xmlns:mc="http://schemas.openxmlformats.org/markup-compatibility/2006">
    <mc:Choice Requires="x15">
      <x15ac:absPath xmlns:x15ac="http://schemas.microsoft.com/office/spreadsheetml/2010/11/ac" url="https://netorg4557433-my.sharepoint.com/personal/smartini_nativeamericanagriculturefund_org/Documents/@NAAF/Grants/RFA/2019/Final Docs/"/>
    </mc:Choice>
  </mc:AlternateContent>
  <xr:revisionPtr revIDLastSave="11" documentId="8_{A931A74E-742E-674C-AFD1-73E6C5CF4D10}" xr6:coauthVersionLast="43" xr6:coauthVersionMax="43" xr10:uidLastSave="{08A0603B-D092-9047-B593-C6FB25D5A816}"/>
  <bookViews>
    <workbookView xWindow="720" yWindow="2380" windowWidth="2396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B36" i="1"/>
  <c r="B19" i="1" l="1"/>
  <c r="B18" i="1"/>
  <c r="B20" i="1"/>
  <c r="B22" i="1"/>
  <c r="B23" i="1"/>
  <c r="B33" i="1"/>
  <c r="B34" i="1"/>
  <c r="C33" i="1"/>
  <c r="C34" i="1" s="1"/>
  <c r="D31" i="1"/>
  <c r="C23" i="1"/>
  <c r="D23" i="1" s="1"/>
  <c r="C22" i="1"/>
  <c r="C18" i="1"/>
  <c r="D18" i="1" s="1"/>
  <c r="B10" i="1"/>
  <c r="B11" i="1"/>
  <c r="B12" i="1"/>
  <c r="C12" i="1" s="1"/>
  <c r="D12" i="1" s="1"/>
  <c r="C11" i="1"/>
  <c r="D11" i="1"/>
  <c r="C19" i="1"/>
  <c r="C26" i="1" s="1"/>
  <c r="D20" i="1"/>
  <c r="D22" i="1" l="1"/>
  <c r="D33" i="1"/>
  <c r="D19" i="1"/>
  <c r="B13" i="1"/>
  <c r="D34" i="1"/>
  <c r="C10" i="1"/>
  <c r="B26" i="1"/>
  <c r="D26" i="1" s="1"/>
  <c r="B14" i="1" l="1"/>
  <c r="C13" i="1"/>
  <c r="D10" i="1"/>
  <c r="C14" i="1" l="1"/>
  <c r="C15" i="1"/>
  <c r="D14" i="1"/>
  <c r="D13" i="1"/>
  <c r="B15" i="1"/>
  <c r="D36" i="1" s="1"/>
  <c r="D15" i="1" l="1"/>
  <c r="B38" i="1"/>
  <c r="C38" i="1"/>
  <c r="D38" i="1" l="1"/>
</calcChain>
</file>

<file path=xl/sharedStrings.xml><?xml version="1.0" encoding="utf-8"?>
<sst xmlns="http://schemas.openxmlformats.org/spreadsheetml/2006/main" count="34" uniqueCount="32">
  <si>
    <t>ORGANIZATION NAME</t>
  </si>
  <si>
    <t>PROJECT NAME</t>
  </si>
  <si>
    <t>Total</t>
  </si>
  <si>
    <t>Personnel</t>
  </si>
  <si>
    <t>Total Personnel</t>
  </si>
  <si>
    <t>Direct Expenses</t>
  </si>
  <si>
    <t>Year 1</t>
  </si>
  <si>
    <t>Year 2</t>
  </si>
  <si>
    <t>Intermediary funds</t>
  </si>
  <si>
    <t>Total intermediary funds</t>
  </si>
  <si>
    <t>Contractual/consultants</t>
  </si>
  <si>
    <t>Other</t>
  </si>
  <si>
    <t>Total Direct Expenses</t>
  </si>
  <si>
    <t xml:space="preserve"> (please insert additional rows as needed)</t>
  </si>
  <si>
    <t>Personnel subtotal</t>
  </si>
  <si>
    <t xml:space="preserve">Supplies </t>
  </si>
  <si>
    <t>Equipment/capital expenditures</t>
  </si>
  <si>
    <t>Loans</t>
  </si>
  <si>
    <t>12 months</t>
  </si>
  <si>
    <t>24 months</t>
  </si>
  <si>
    <t>REQUESTED GRANT PERIOD: 24 MONTHS</t>
  </si>
  <si>
    <t>Meetings</t>
  </si>
  <si>
    <t xml:space="preserve">Travel  </t>
  </si>
  <si>
    <t xml:space="preserve">Printing/publications </t>
  </si>
  <si>
    <t xml:space="preserve">Regrants </t>
  </si>
  <si>
    <t xml:space="preserve">Scholarships </t>
  </si>
  <si>
    <t>Executive Director (5% of  time on re-granting oversight and 5% of  time on training/technical oversight; annual salary is $100,000; 3% salary increase in year 2)</t>
  </si>
  <si>
    <t>Senior Program Officer (10% of  time on training/technical assistance; annual salary is $75,000; 3% salary increase in year 2</t>
  </si>
  <si>
    <t>Grants Officer (10% of  time on the regranting program for NAAFTF activities; annual salary is $55,000 annual salary; 3% salary increase in year 2)</t>
  </si>
  <si>
    <t>Please reflect only funding requested from NAAF</t>
  </si>
  <si>
    <t>Fringe (15%)</t>
  </si>
  <si>
    <r>
      <t>Indirect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(15% on project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</si>
</sst>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164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709083</xdr:colOff>
      <xdr:row>32</xdr:row>
      <xdr:rowOff>10584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D683A9-41BE-B74A-84EB-9B417AD35302}"/>
            </a:ext>
          </a:extLst>
        </xdr:cNvPr>
        <xdr:cNvSpPr txBox="1"/>
      </xdr:nvSpPr>
      <xdr:spPr>
        <a:xfrm>
          <a:off x="7440083" y="7037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="120" zoomScaleNormal="120" workbookViewId="0">
      <pane ySplit="8" topLeftCell="A9" activePane="bottomLeft" state="frozen"/>
      <selection pane="bottomLeft" activeCell="C2" sqref="C2"/>
    </sheetView>
  </sheetViews>
  <sheetFormatPr baseColWidth="10" defaultColWidth="8.83203125" defaultRowHeight="15" x14ac:dyDescent="0.2"/>
  <cols>
    <col min="1" max="1" width="59.83203125" customWidth="1"/>
    <col min="2" max="2" width="17" customWidth="1"/>
    <col min="3" max="3" width="11.5" bestFit="1" customWidth="1"/>
    <col min="4" max="4" width="16.5" bestFit="1" customWidth="1"/>
  </cols>
  <sheetData>
    <row r="1" spans="1:7" x14ac:dyDescent="0.2">
      <c r="A1" s="1" t="s">
        <v>0</v>
      </c>
      <c r="B1" s="6"/>
      <c r="C1" s="6"/>
      <c r="D1" s="6"/>
      <c r="E1" s="6"/>
      <c r="F1" s="6"/>
      <c r="G1" s="6"/>
    </row>
    <row r="2" spans="1:7" x14ac:dyDescent="0.2">
      <c r="A2" s="1" t="s">
        <v>1</v>
      </c>
      <c r="B2" s="6"/>
      <c r="C2" s="6"/>
      <c r="D2" s="6"/>
      <c r="E2" s="6"/>
      <c r="F2" s="6"/>
      <c r="G2" s="6"/>
    </row>
    <row r="3" spans="1:7" x14ac:dyDescent="0.2">
      <c r="A3" s="1" t="s">
        <v>20</v>
      </c>
    </row>
    <row r="4" spans="1:7" x14ac:dyDescent="0.2">
      <c r="A4" s="1"/>
      <c r="B4" s="8"/>
    </row>
    <row r="5" spans="1:7" x14ac:dyDescent="0.2">
      <c r="A5" s="1"/>
      <c r="B5" s="8"/>
    </row>
    <row r="6" spans="1:7" x14ac:dyDescent="0.2">
      <c r="A6" s="1"/>
      <c r="B6" s="8"/>
    </row>
    <row r="7" spans="1:7" x14ac:dyDescent="0.2">
      <c r="A7" s="7" t="s">
        <v>29</v>
      </c>
      <c r="B7" s="5" t="s">
        <v>18</v>
      </c>
      <c r="C7" s="5" t="s">
        <v>18</v>
      </c>
      <c r="D7" s="5" t="s">
        <v>19</v>
      </c>
    </row>
    <row r="8" spans="1:7" x14ac:dyDescent="0.2">
      <c r="B8" s="5" t="s">
        <v>6</v>
      </c>
      <c r="C8" s="5" t="s">
        <v>7</v>
      </c>
      <c r="D8" s="5" t="s">
        <v>2</v>
      </c>
    </row>
    <row r="9" spans="1:7" x14ac:dyDescent="0.2">
      <c r="A9" s="1" t="s">
        <v>3</v>
      </c>
    </row>
    <row r="10" spans="1:7" ht="48" x14ac:dyDescent="0.2">
      <c r="A10" s="2" t="s">
        <v>26</v>
      </c>
      <c r="B10" s="10">
        <f>SUM(100000*0.1)</f>
        <v>10000</v>
      </c>
      <c r="C10" s="11">
        <f>SUM(B10*1.03)</f>
        <v>10300</v>
      </c>
      <c r="D10" s="11">
        <f t="shared" ref="D10:D15" si="0">SUM(B10+C10)</f>
        <v>20300</v>
      </c>
    </row>
    <row r="11" spans="1:7" ht="32" x14ac:dyDescent="0.2">
      <c r="A11" s="9" t="s">
        <v>27</v>
      </c>
      <c r="B11" s="10">
        <f>SUM(75000*0.1)</f>
        <v>7500</v>
      </c>
      <c r="C11" s="11">
        <f>SUM(B11*1.03)</f>
        <v>7725</v>
      </c>
      <c r="D11" s="11">
        <f t="shared" si="0"/>
        <v>15225</v>
      </c>
    </row>
    <row r="12" spans="1:7" ht="32" x14ac:dyDescent="0.2">
      <c r="A12" s="9" t="s">
        <v>28</v>
      </c>
      <c r="B12" s="10">
        <f>SUM(55000*0.1)</f>
        <v>5500</v>
      </c>
      <c r="C12" s="11">
        <f>SUM(B12*1.03)</f>
        <v>5665</v>
      </c>
      <c r="D12" s="11">
        <f t="shared" si="0"/>
        <v>11165</v>
      </c>
    </row>
    <row r="13" spans="1:7" x14ac:dyDescent="0.2">
      <c r="A13" s="4" t="s">
        <v>14</v>
      </c>
      <c r="B13" s="10">
        <f>SUM(B10:B12)</f>
        <v>23000</v>
      </c>
      <c r="C13" s="11">
        <f>SUM(C10:C12)</f>
        <v>23690</v>
      </c>
      <c r="D13" s="11">
        <f t="shared" si="0"/>
        <v>46690</v>
      </c>
    </row>
    <row r="14" spans="1:7" x14ac:dyDescent="0.2">
      <c r="A14" t="s">
        <v>30</v>
      </c>
      <c r="B14" s="11">
        <f>SUM(B13*0.18)</f>
        <v>4140</v>
      </c>
      <c r="C14" s="11">
        <f>SUM(C13*0.18)</f>
        <v>4264.2</v>
      </c>
      <c r="D14" s="11">
        <f t="shared" si="0"/>
        <v>8404.2000000000007</v>
      </c>
    </row>
    <row r="15" spans="1:7" x14ac:dyDescent="0.2">
      <c r="A15" s="1" t="s">
        <v>4</v>
      </c>
      <c r="B15" s="11">
        <f>SUM(B13:B14)</f>
        <v>27140</v>
      </c>
      <c r="C15" s="11">
        <f>SUM(C13:C14)</f>
        <v>27954.2</v>
      </c>
      <c r="D15" s="11">
        <f t="shared" si="0"/>
        <v>55094.2</v>
      </c>
    </row>
    <row r="16" spans="1:7" x14ac:dyDescent="0.2">
      <c r="B16" s="11"/>
      <c r="C16" s="11"/>
      <c r="D16" s="11"/>
    </row>
    <row r="17" spans="1:4" x14ac:dyDescent="0.2">
      <c r="A17" s="1" t="s">
        <v>5</v>
      </c>
      <c r="B17" s="11"/>
      <c r="C17" s="11"/>
      <c r="D17" s="11"/>
    </row>
    <row r="18" spans="1:4" ht="16" x14ac:dyDescent="0.2">
      <c r="A18" s="2" t="s">
        <v>21</v>
      </c>
      <c r="B18" s="11">
        <f>SUM(200*2)+(10*25*2)</f>
        <v>900</v>
      </c>
      <c r="C18" s="11">
        <f>SUM(B18)</f>
        <v>900</v>
      </c>
      <c r="D18" s="11">
        <f>SUM(B18+C18)</f>
        <v>1800</v>
      </c>
    </row>
    <row r="19" spans="1:4" ht="16" x14ac:dyDescent="0.2">
      <c r="A19" s="2" t="s">
        <v>22</v>
      </c>
      <c r="B19" s="11">
        <f>SUM(2000+900+210+300)</f>
        <v>3410</v>
      </c>
      <c r="C19" s="11">
        <f>SUM(B19)</f>
        <v>3410</v>
      </c>
      <c r="D19" s="11">
        <f>SUM(B19+C19)</f>
        <v>6820</v>
      </c>
    </row>
    <row r="20" spans="1:4" ht="16" x14ac:dyDescent="0.2">
      <c r="A20" s="2" t="s">
        <v>15</v>
      </c>
      <c r="B20" s="11">
        <f>SUM(1000+1500)</f>
        <v>2500</v>
      </c>
      <c r="C20" s="11">
        <v>1000</v>
      </c>
      <c r="D20" s="11">
        <f>SUM(B20+C20)</f>
        <v>3500</v>
      </c>
    </row>
    <row r="21" spans="1:4" x14ac:dyDescent="0.2">
      <c r="A21" t="s">
        <v>16</v>
      </c>
      <c r="B21" s="11">
        <v>0</v>
      </c>
      <c r="C21" s="11">
        <v>0</v>
      </c>
      <c r="D21" s="11">
        <v>0</v>
      </c>
    </row>
    <row r="22" spans="1:4" ht="16" x14ac:dyDescent="0.2">
      <c r="A22" s="2" t="s">
        <v>10</v>
      </c>
      <c r="B22" s="11">
        <f>SUM(48*100)</f>
        <v>4800</v>
      </c>
      <c r="C22" s="11">
        <f>B22</f>
        <v>4800</v>
      </c>
      <c r="D22" s="11">
        <f>SUM(B22+C22)</f>
        <v>9600</v>
      </c>
    </row>
    <row r="23" spans="1:4" ht="16" x14ac:dyDescent="0.2">
      <c r="A23" s="2" t="s">
        <v>23</v>
      </c>
      <c r="B23" s="11">
        <f>SUM(10*25*2)</f>
        <v>500</v>
      </c>
      <c r="C23" s="11">
        <f>B23</f>
        <v>500</v>
      </c>
      <c r="D23" s="11">
        <f>SUM(B23+C23)</f>
        <v>1000</v>
      </c>
    </row>
    <row r="24" spans="1:4" ht="16" x14ac:dyDescent="0.2">
      <c r="A24" s="2" t="s">
        <v>11</v>
      </c>
      <c r="B24" s="11">
        <v>0</v>
      </c>
      <c r="C24" s="11">
        <v>0</v>
      </c>
      <c r="D24" s="11">
        <v>0</v>
      </c>
    </row>
    <row r="25" spans="1:4" ht="16" x14ac:dyDescent="0.2">
      <c r="A25" s="2" t="s">
        <v>13</v>
      </c>
      <c r="B25" s="11"/>
      <c r="C25" s="11"/>
      <c r="D25" s="11"/>
    </row>
    <row r="26" spans="1:4" ht="16" x14ac:dyDescent="0.2">
      <c r="A26" s="3" t="s">
        <v>12</v>
      </c>
      <c r="B26" s="11">
        <f>SUM(B18:B25)</f>
        <v>12110</v>
      </c>
      <c r="C26" s="11">
        <f>SUM(C18:C25)</f>
        <v>10610</v>
      </c>
      <c r="D26" s="11">
        <f>SUM(B26+C26)</f>
        <v>22720</v>
      </c>
    </row>
    <row r="27" spans="1:4" x14ac:dyDescent="0.2">
      <c r="A27" s="2"/>
      <c r="B27" s="11"/>
      <c r="C27" s="11"/>
      <c r="D27" s="11"/>
    </row>
    <row r="28" spans="1:4" x14ac:dyDescent="0.2">
      <c r="A28" s="3"/>
      <c r="B28" s="11">
        <v>0</v>
      </c>
      <c r="C28" s="11">
        <v>0</v>
      </c>
      <c r="D28" s="11">
        <v>0</v>
      </c>
    </row>
    <row r="29" spans="1:4" x14ac:dyDescent="0.2">
      <c r="A29" s="2"/>
      <c r="B29" s="11"/>
      <c r="C29" s="11"/>
      <c r="D29" s="11"/>
    </row>
    <row r="30" spans="1:4" x14ac:dyDescent="0.2">
      <c r="A30" s="1" t="s">
        <v>8</v>
      </c>
      <c r="B30" s="11"/>
      <c r="C30" s="11"/>
      <c r="D30" s="11"/>
    </row>
    <row r="31" spans="1:4" x14ac:dyDescent="0.2">
      <c r="A31" t="s">
        <v>24</v>
      </c>
      <c r="B31" s="11">
        <v>100000</v>
      </c>
      <c r="C31" s="11">
        <v>100000</v>
      </c>
      <c r="D31" s="11">
        <f>SUM(B31+C31)</f>
        <v>200000</v>
      </c>
    </row>
    <row r="32" spans="1:4" x14ac:dyDescent="0.2">
      <c r="A32" t="s">
        <v>17</v>
      </c>
      <c r="B32" s="11">
        <v>0</v>
      </c>
      <c r="C32" s="11">
        <v>0</v>
      </c>
      <c r="D32" s="11">
        <v>0</v>
      </c>
    </row>
    <row r="33" spans="1:4" x14ac:dyDescent="0.2">
      <c r="A33" t="s">
        <v>25</v>
      </c>
      <c r="B33" s="11">
        <f>SUM(10*1000)</f>
        <v>10000</v>
      </c>
      <c r="C33" s="11">
        <f>SUM(B33)</f>
        <v>10000</v>
      </c>
      <c r="D33" s="11">
        <f>SUM(B33+C33)</f>
        <v>20000</v>
      </c>
    </row>
    <row r="34" spans="1:4" x14ac:dyDescent="0.2">
      <c r="A34" s="1" t="s">
        <v>9</v>
      </c>
      <c r="B34" s="11">
        <f>SUM(B31:B33)</f>
        <v>110000</v>
      </c>
      <c r="C34" s="11">
        <f>SUM(C31:C33)</f>
        <v>110000</v>
      </c>
      <c r="D34" s="11">
        <f>SUM(B34+C34)</f>
        <v>220000</v>
      </c>
    </row>
    <row r="35" spans="1:4" x14ac:dyDescent="0.2">
      <c r="B35" s="11"/>
      <c r="C35" s="11"/>
      <c r="D35" s="11"/>
    </row>
    <row r="36" spans="1:4" ht="16" x14ac:dyDescent="0.2">
      <c r="A36" s="3" t="s">
        <v>31</v>
      </c>
      <c r="B36" s="10">
        <f>SUM(B9:B26)*0.15</f>
        <v>15225</v>
      </c>
      <c r="C36" s="11">
        <f>SUM(C9:C26)*0.15</f>
        <v>15122.759999999998</v>
      </c>
      <c r="D36" s="11">
        <f>SUM(B36+C36)</f>
        <v>30347.759999999998</v>
      </c>
    </row>
    <row r="37" spans="1:4" x14ac:dyDescent="0.2">
      <c r="B37" s="10"/>
      <c r="C37" s="11"/>
      <c r="D37" s="11"/>
    </row>
    <row r="38" spans="1:4" x14ac:dyDescent="0.2">
      <c r="A38" s="1" t="s">
        <v>2</v>
      </c>
      <c r="B38" s="10">
        <f>SUM(B15+B26+B34+B36)</f>
        <v>164475</v>
      </c>
      <c r="C38" s="11">
        <f>SUM(C15+C26+C34+C36)</f>
        <v>163686.96000000002</v>
      </c>
      <c r="D38" s="11">
        <f>SUM(B38+C38)</f>
        <v>328161.96000000002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Sandra Martini</cp:lastModifiedBy>
  <cp:lastPrinted>2016-05-17T18:49:48Z</cp:lastPrinted>
  <dcterms:created xsi:type="dcterms:W3CDTF">2016-05-17T00:11:47Z</dcterms:created>
  <dcterms:modified xsi:type="dcterms:W3CDTF">2019-08-01T03:43:10Z</dcterms:modified>
</cp:coreProperties>
</file>